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<sst xmlns="http://schemas.openxmlformats.org/spreadsheetml/2006/main" count="31" uniqueCount="28">
  <si>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ปีงบประมาณ</t>
  </si>
  <si>
    <t>ลำดับที่</t>
  </si>
  <si>
    <t>ระดับความสำเร็จ</t>
  </si>
  <si>
    <t>ชื่อตัวชี้วัด</t>
  </si>
  <si>
    <t>ประเภทตัวชี้วัด</t>
  </si>
  <si>
    <t>ช่วงค่าคะแนน</t>
  </si>
  <si>
    <t xml:space="preserve"> 1=ค่าปกติ 2 = ผกผัน</t>
  </si>
  <si>
    <t>เป้าหมาย(X)</t>
  </si>
  <si>
    <t>ผลที่เกิดขึ้น(Y)</t>
  </si>
  <si>
    <t>X2</t>
  </si>
  <si>
    <t>Y2</t>
  </si>
  <si>
    <t>XY</t>
  </si>
  <si>
    <t>สูตร</t>
  </si>
  <si>
    <t xml:space="preserve">b = </t>
  </si>
  <si>
    <t>เป้าหมายที่คาดหวัง</t>
  </si>
  <si>
    <t>ผลงานที่คาดว่าจะได้</t>
  </si>
  <si>
    <t>a=</t>
  </si>
  <si>
    <t>ความพึงพอใจ</t>
  </si>
  <si>
    <t>ค่าเฉลี่ยหน่วยงาน</t>
  </si>
  <si>
    <t>หน่วยงานที่ 1</t>
  </si>
  <si>
    <t>หน่วยงานที่ 2</t>
  </si>
  <si>
    <t>หน่วยงานที่ 3</t>
  </si>
  <si>
    <t>หน่วยงานที่ 4</t>
  </si>
  <si>
    <t>อัตราการติดเชื้อ</t>
  </si>
  <si>
    <t>(วิกฤติ) 2</t>
  </si>
  <si>
    <t>เป้าหมาย 3</t>
  </si>
  <si>
    <t>(ค่ายอมรับ) 4</t>
  </si>
  <si>
    <t>เป้า รพ/สสจ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</si>
</sst>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0.00;[Red]0.00"/>
    <numFmt numFmtId="181" formatCode="#,##0.00;[Red]#,##0.00"/>
    <numFmt numFmtId="182" formatCode="_-* #,##0.000_-;\-* #,##0.000_-;_-* &quot;-&quot;??_-;_-@_-"/>
    <numFmt numFmtId="183" formatCode="_-* #,##0.0_-;\-* #,##0.0_-;_-* &quot;-&quot;??_-;_-@_-"/>
    <numFmt numFmtId="184" formatCode="_-* #,##0_-;\-* #,##0_-;_-* &quot;-&quot;??_-;_-@_-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3" fontId="0" fillId="2" borderId="1" xfId="17" applyFill="1" applyBorder="1" applyAlignment="1" applyProtection="1">
      <alignment/>
      <protection locked="0"/>
    </xf>
    <xf numFmtId="43" fontId="0" fillId="2" borderId="2" xfId="17" applyFill="1" applyBorder="1" applyAlignment="1" applyProtection="1">
      <alignment/>
      <protection locked="0"/>
    </xf>
    <xf numFmtId="43" fontId="0" fillId="2" borderId="1" xfId="0" applyNumberFormat="1" applyFill="1" applyBorder="1" applyAlignment="1" applyProtection="1">
      <alignment horizontal="center"/>
      <protection hidden="1"/>
    </xf>
    <xf numFmtId="43" fontId="0" fillId="2" borderId="2" xfId="0" applyNumberFormat="1" applyFill="1" applyBorder="1" applyAlignment="1" applyProtection="1">
      <alignment horizontal="center"/>
      <protection hidden="1"/>
    </xf>
    <xf numFmtId="0" fontId="0" fillId="3" borderId="0" xfId="0" applyFill="1" applyAlignment="1">
      <alignment/>
    </xf>
    <xf numFmtId="43" fontId="0" fillId="3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2" fillId="4" borderId="0" xfId="0" applyFont="1" applyFill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2" fontId="2" fillId="4" borderId="6" xfId="0" applyNumberFormat="1" applyFont="1" applyFill="1" applyBorder="1" applyAlignment="1">
      <alignment horizontal="center" vertical="center"/>
    </xf>
    <xf numFmtId="2" fontId="2" fillId="4" borderId="7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3" fontId="5" fillId="2" borderId="1" xfId="17" applyFont="1" applyFill="1" applyBorder="1" applyAlignment="1" applyProtection="1">
      <alignment/>
      <protection locked="0"/>
    </xf>
    <xf numFmtId="43" fontId="5" fillId="2" borderId="1" xfId="0" applyNumberFormat="1" applyFont="1" applyFill="1" applyBorder="1" applyAlignment="1" applyProtection="1">
      <alignment horizontal="center"/>
      <protection hidden="1"/>
    </xf>
    <xf numFmtId="0" fontId="0" fillId="4" borderId="1" xfId="0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wrapText="1"/>
    </xf>
    <xf numFmtId="0" fontId="0" fillId="2" borderId="3" xfId="0" applyFill="1" applyBorder="1" applyAlignment="1">
      <alignment horizontal="center"/>
    </xf>
    <xf numFmtId="43" fontId="0" fillId="2" borderId="3" xfId="17" applyFill="1" applyBorder="1" applyAlignment="1" applyProtection="1">
      <alignment/>
      <protection locked="0"/>
    </xf>
    <xf numFmtId="43" fontId="5" fillId="2" borderId="3" xfId="17" applyFont="1" applyFill="1" applyBorder="1" applyAlignment="1" applyProtection="1">
      <alignment/>
      <protection locked="0"/>
    </xf>
    <xf numFmtId="43" fontId="0" fillId="2" borderId="3" xfId="0" applyNumberFormat="1" applyFill="1" applyBorder="1" applyAlignment="1" applyProtection="1">
      <alignment horizontal="center"/>
      <protection hidden="1"/>
    </xf>
    <xf numFmtId="43" fontId="5" fillId="2" borderId="3" xfId="0" applyNumberFormat="1" applyFont="1" applyFill="1" applyBorder="1" applyAlignment="1" applyProtection="1">
      <alignment horizontal="center"/>
      <protection hidden="1"/>
    </xf>
    <xf numFmtId="0" fontId="0" fillId="2" borderId="2" xfId="0" applyFill="1" applyBorder="1" applyAlignment="1">
      <alignment wrapText="1"/>
    </xf>
    <xf numFmtId="43" fontId="5" fillId="2" borderId="2" xfId="17" applyFont="1" applyFill="1" applyBorder="1" applyAlignment="1" applyProtection="1">
      <alignment/>
      <protection locked="0"/>
    </xf>
    <xf numFmtId="43" fontId="0" fillId="2" borderId="3" xfId="17" applyFill="1" applyBorder="1" applyAlignment="1" applyProtection="1">
      <alignment horizontal="center"/>
      <protection locked="0"/>
    </xf>
    <xf numFmtId="43" fontId="0" fillId="2" borderId="4" xfId="17" applyFill="1" applyBorder="1" applyAlignment="1" applyProtection="1">
      <alignment horizontal="center"/>
      <protection locked="0"/>
    </xf>
    <xf numFmtId="43" fontId="0" fillId="2" borderId="1" xfId="17" applyFill="1" applyBorder="1" applyAlignment="1" applyProtection="1">
      <alignment horizontal="center"/>
      <protection locked="0"/>
    </xf>
    <xf numFmtId="43" fontId="0" fillId="2" borderId="5" xfId="17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8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13.28125" style="0" customWidth="1"/>
    <col min="2" max="2" width="13.00390625" style="0" customWidth="1"/>
    <col min="3" max="3" width="11.57421875" style="0" customWidth="1"/>
    <col min="4" max="4" width="6.28125" style="0" customWidth="1"/>
    <col min="5" max="5" width="7.7109375" style="0" customWidth="1"/>
    <col min="6" max="6" width="7.421875" style="0" customWidth="1"/>
    <col min="7" max="7" width="8.28125" style="0" customWidth="1"/>
    <col min="8" max="8" width="9.140625" style="0" customWidth="1"/>
    <col min="9" max="9" width="8.421875" style="0" customWidth="1"/>
    <col min="10" max="10" width="8.57421875" style="0" customWidth="1"/>
    <col min="11" max="11" width="7.421875" style="0" customWidth="1"/>
    <col min="12" max="12" width="9.57421875" style="0" customWidth="1"/>
    <col min="13" max="13" width="8.57421875" style="0" customWidth="1"/>
    <col min="14" max="14" width="9.00390625" style="0" customWidth="1"/>
  </cols>
  <sheetData>
    <row r="3" spans="1:14" ht="42" customHeight="1">
      <c r="A3" s="15" t="s">
        <v>1</v>
      </c>
      <c r="B3" s="17" t="s">
        <v>3</v>
      </c>
      <c r="C3" s="14" t="s">
        <v>4</v>
      </c>
      <c r="D3" s="23" t="s">
        <v>0</v>
      </c>
      <c r="E3" s="24"/>
      <c r="F3" s="25"/>
      <c r="G3" s="19" t="s">
        <v>18</v>
      </c>
      <c r="H3" s="19" t="s">
        <v>27</v>
      </c>
      <c r="I3" s="19" t="s">
        <v>5</v>
      </c>
      <c r="J3" s="21" t="s">
        <v>2</v>
      </c>
      <c r="K3" s="22"/>
      <c r="L3" s="22"/>
      <c r="M3" s="22"/>
      <c r="N3" s="48"/>
    </row>
    <row r="4" spans="1:14" ht="38.25" customHeight="1">
      <c r="A4" s="16"/>
      <c r="B4" s="18"/>
      <c r="C4" s="28" t="s">
        <v>6</v>
      </c>
      <c r="D4" s="13">
        <v>50</v>
      </c>
      <c r="E4" s="14">
        <v>51</v>
      </c>
      <c r="F4" s="14">
        <v>52</v>
      </c>
      <c r="G4" s="16"/>
      <c r="H4" s="16"/>
      <c r="I4" s="29"/>
      <c r="J4" s="30">
        <v>1</v>
      </c>
      <c r="K4" s="31" t="s">
        <v>24</v>
      </c>
      <c r="L4" s="32" t="s">
        <v>25</v>
      </c>
      <c r="M4" s="33" t="s">
        <v>26</v>
      </c>
      <c r="N4" s="49">
        <v>5</v>
      </c>
    </row>
    <row r="5" spans="1:14" ht="12.75">
      <c r="A5" s="34" t="s">
        <v>19</v>
      </c>
      <c r="B5" s="34" t="s">
        <v>17</v>
      </c>
      <c r="C5" s="35">
        <v>1</v>
      </c>
      <c r="D5" s="35">
        <v>87</v>
      </c>
      <c r="E5" s="42">
        <v>80</v>
      </c>
      <c r="F5" s="43">
        <v>85</v>
      </c>
      <c r="G5" s="37">
        <f>AVERAGE(D5:F5)</f>
        <v>84</v>
      </c>
      <c r="H5" s="36">
        <v>85</v>
      </c>
      <c r="I5" s="36">
        <f>IF(G5&gt;=H5,1,2)</f>
        <v>2</v>
      </c>
      <c r="J5" s="38">
        <f>IF(C5=1,K5-I5,K5+I5)</f>
        <v>80</v>
      </c>
      <c r="K5" s="38">
        <f>IF(C5=1,L5-I5,L5+I5)</f>
        <v>82</v>
      </c>
      <c r="L5" s="39">
        <f>G5</f>
        <v>84</v>
      </c>
      <c r="M5" s="38">
        <f>IF(C5=1,L5+I5,L5-I5)</f>
        <v>86</v>
      </c>
      <c r="N5" s="38">
        <f>IF(C5=1,M5+I5,M5-I5)</f>
        <v>88</v>
      </c>
    </row>
    <row r="6" spans="1:14" ht="12.75">
      <c r="A6" s="20" t="s">
        <v>20</v>
      </c>
      <c r="B6" s="20" t="s">
        <v>17</v>
      </c>
      <c r="C6" s="3">
        <v>1</v>
      </c>
      <c r="D6" s="3">
        <v>90</v>
      </c>
      <c r="E6" s="44">
        <v>80</v>
      </c>
      <c r="F6" s="45">
        <v>85</v>
      </c>
      <c r="G6" s="26">
        <f>AVERAGE(D6:F6)</f>
        <v>85</v>
      </c>
      <c r="H6" s="5">
        <v>85</v>
      </c>
      <c r="I6" s="5">
        <f>IF(G6&gt;=H6,1,2)</f>
        <v>1</v>
      </c>
      <c r="J6" s="7">
        <f>IF(C6=1,K6-I6,K6+I6)</f>
        <v>83</v>
      </c>
      <c r="K6" s="7">
        <f>IF(C6=1,L6-I6,L6+I6)</f>
        <v>84</v>
      </c>
      <c r="L6" s="27">
        <f>G6</f>
        <v>85</v>
      </c>
      <c r="M6" s="7">
        <f>IF(C6=1,L6+I6,L6-I6)</f>
        <v>86</v>
      </c>
      <c r="N6" s="7">
        <f>IF(C6=1,M6+I6,M6-I6)</f>
        <v>87</v>
      </c>
    </row>
    <row r="7" spans="1:14" ht="12.75">
      <c r="A7" s="20" t="s">
        <v>21</v>
      </c>
      <c r="B7" s="1" t="s">
        <v>23</v>
      </c>
      <c r="C7" s="3">
        <v>2</v>
      </c>
      <c r="D7" s="3">
        <v>2</v>
      </c>
      <c r="E7" s="3">
        <v>1</v>
      </c>
      <c r="F7" s="46">
        <v>1.1</v>
      </c>
      <c r="G7" s="26">
        <f>AVERAGE(D7:F7)</f>
        <v>1.3666666666666665</v>
      </c>
      <c r="H7" s="5">
        <v>0.5</v>
      </c>
      <c r="I7" s="5">
        <f>IF(G7&gt;=H7,1,2)</f>
        <v>1</v>
      </c>
      <c r="J7" s="7">
        <f>IF(C7=1,K7-I7,K7+I7)</f>
        <v>3.3666666666666663</v>
      </c>
      <c r="K7" s="7">
        <f>IF(C7=1,L7-I7,L7+I7)</f>
        <v>2.3666666666666663</v>
      </c>
      <c r="L7" s="7">
        <f>G7</f>
        <v>1.3666666666666665</v>
      </c>
      <c r="M7" s="7">
        <f>IF(C7=1,L7+I7,L7-I7)</f>
        <v>0.3666666666666665</v>
      </c>
      <c r="N7" s="7">
        <f>IF(C7=1,M7+I7,M7-I7)</f>
        <v>-0.6333333333333335</v>
      </c>
    </row>
    <row r="8" spans="1:14" ht="12.75">
      <c r="A8" s="40" t="s">
        <v>22</v>
      </c>
      <c r="B8" s="2" t="s">
        <v>23</v>
      </c>
      <c r="C8" s="4">
        <v>2</v>
      </c>
      <c r="D8" s="4">
        <v>1</v>
      </c>
      <c r="E8" s="4">
        <v>1.3</v>
      </c>
      <c r="F8" s="47">
        <v>0.5</v>
      </c>
      <c r="G8" s="41">
        <f>AVERAGE(D8:F8)</f>
        <v>0.9333333333333332</v>
      </c>
      <c r="H8" s="6">
        <v>0.5</v>
      </c>
      <c r="I8" s="6">
        <f>IF(G8&gt;=H8,1,2)</f>
        <v>1</v>
      </c>
      <c r="J8" s="8">
        <f>IF(C8=1,K8-I8,K8+I8)</f>
        <v>2.933333333333333</v>
      </c>
      <c r="K8" s="8">
        <f>IF(C8=1,L8-I8,L8+I8)</f>
        <v>1.9333333333333331</v>
      </c>
      <c r="L8" s="8">
        <f>G8</f>
        <v>0.9333333333333332</v>
      </c>
      <c r="M8" s="8">
        <f>IF(C8=1,L8+I8,L8-I8)</f>
        <v>-0.06666666666666676</v>
      </c>
      <c r="N8" s="8">
        <f>IF(C8=1,M8+I8,M8-I8)</f>
        <v>-1.0666666666666669</v>
      </c>
    </row>
  </sheetData>
  <sheetProtection/>
  <mergeCells count="7">
    <mergeCell ref="A3:A4"/>
    <mergeCell ref="B3:B4"/>
    <mergeCell ref="J3:N3"/>
    <mergeCell ref="G3:G4"/>
    <mergeCell ref="H3:H4"/>
    <mergeCell ref="I3:I4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H8" sqref="H8"/>
    </sheetView>
  </sheetViews>
  <sheetFormatPr defaultColWidth="9.140625" defaultRowHeight="12.75"/>
  <cols>
    <col min="1" max="1" width="10.57421875" style="0" customWidth="1"/>
    <col min="2" max="2" width="12.7109375" style="0" customWidth="1"/>
    <col min="3" max="3" width="11.7109375" style="0" customWidth="1"/>
    <col min="4" max="4" width="6.57421875" style="0" customWidth="1"/>
    <col min="5" max="5" width="9.57421875" style="0" bestFit="1" customWidth="1"/>
    <col min="6" max="6" width="7.00390625" style="0" customWidth="1"/>
    <col min="7" max="7" width="11.140625" style="0" customWidth="1"/>
    <col min="8" max="8" width="12.140625" style="0" customWidth="1"/>
  </cols>
  <sheetData>
    <row r="1" spans="1:8" ht="25.5">
      <c r="A1" s="12" t="s">
        <v>0</v>
      </c>
      <c r="B1" s="12" t="s">
        <v>7</v>
      </c>
      <c r="C1" s="12" t="s">
        <v>8</v>
      </c>
      <c r="D1" s="12" t="s">
        <v>9</v>
      </c>
      <c r="E1" s="12" t="s">
        <v>10</v>
      </c>
      <c r="F1" s="12" t="s">
        <v>11</v>
      </c>
      <c r="G1" s="12" t="s">
        <v>14</v>
      </c>
      <c r="H1" s="12" t="s">
        <v>15</v>
      </c>
    </row>
    <row r="2" spans="1:8" ht="12.75">
      <c r="A2" s="9">
        <v>2548</v>
      </c>
      <c r="B2" s="10">
        <f>Sheet1!E5</f>
        <v>80</v>
      </c>
      <c r="C2" s="10">
        <f>Sheet1!F5</f>
        <v>85</v>
      </c>
      <c r="D2" s="9">
        <f aca="true" t="shared" si="0" ref="D2:E7">B2*B2</f>
        <v>6400</v>
      </c>
      <c r="E2" s="9">
        <f t="shared" si="0"/>
        <v>7225</v>
      </c>
      <c r="F2" s="9">
        <f aca="true" t="shared" si="1" ref="F2:F7">B2*C2</f>
        <v>6800</v>
      </c>
      <c r="G2" s="10">
        <f>Sheet1!M5</f>
        <v>86</v>
      </c>
      <c r="H2" s="10">
        <f aca="true" t="shared" si="2" ref="H2:H7">$E$10*G2+$D$11</f>
        <v>91.375</v>
      </c>
    </row>
    <row r="3" spans="1:8" ht="12.75">
      <c r="A3" s="9">
        <v>2549</v>
      </c>
      <c r="B3" s="9">
        <v>0</v>
      </c>
      <c r="C3" s="9">
        <v>0</v>
      </c>
      <c r="D3" s="9">
        <f t="shared" si="0"/>
        <v>0</v>
      </c>
      <c r="E3" s="9">
        <f t="shared" si="0"/>
        <v>0</v>
      </c>
      <c r="F3" s="9">
        <f t="shared" si="1"/>
        <v>0</v>
      </c>
      <c r="G3" s="9">
        <v>98</v>
      </c>
      <c r="H3" s="10">
        <f t="shared" si="2"/>
        <v>104.125</v>
      </c>
    </row>
    <row r="4" spans="1:8" ht="12.75">
      <c r="A4" s="9">
        <v>2550</v>
      </c>
      <c r="B4" s="9">
        <v>0</v>
      </c>
      <c r="C4" s="9">
        <v>0</v>
      </c>
      <c r="D4" s="9">
        <f t="shared" si="0"/>
        <v>0</v>
      </c>
      <c r="E4" s="9">
        <f t="shared" si="0"/>
        <v>0</v>
      </c>
      <c r="F4" s="9">
        <f t="shared" si="1"/>
        <v>0</v>
      </c>
      <c r="G4" s="9">
        <v>99</v>
      </c>
      <c r="H4" s="10">
        <f t="shared" si="2"/>
        <v>105.1875</v>
      </c>
    </row>
    <row r="5" spans="1:8" ht="12.75">
      <c r="A5" s="9">
        <v>2551</v>
      </c>
      <c r="B5" s="9">
        <v>0</v>
      </c>
      <c r="C5" s="9">
        <v>0</v>
      </c>
      <c r="D5" s="9">
        <f t="shared" si="0"/>
        <v>0</v>
      </c>
      <c r="E5" s="9">
        <f t="shared" si="0"/>
        <v>0</v>
      </c>
      <c r="F5" s="9">
        <f t="shared" si="1"/>
        <v>0</v>
      </c>
      <c r="G5" s="9">
        <v>84</v>
      </c>
      <c r="H5" s="10">
        <f t="shared" si="2"/>
        <v>89.25</v>
      </c>
    </row>
    <row r="6" spans="1:8" ht="12.75">
      <c r="A6" s="9">
        <v>2552</v>
      </c>
      <c r="B6" s="9">
        <v>0</v>
      </c>
      <c r="C6" s="9">
        <v>0</v>
      </c>
      <c r="D6" s="9">
        <f t="shared" si="0"/>
        <v>0</v>
      </c>
      <c r="E6" s="9">
        <f t="shared" si="0"/>
        <v>0</v>
      </c>
      <c r="F6" s="9">
        <f t="shared" si="1"/>
        <v>0</v>
      </c>
      <c r="G6" s="9">
        <v>93</v>
      </c>
      <c r="H6" s="10">
        <f t="shared" si="2"/>
        <v>98.8125</v>
      </c>
    </row>
    <row r="7" spans="1:8" ht="12.75">
      <c r="A7" s="9">
        <v>2553</v>
      </c>
      <c r="B7" s="9">
        <v>0</v>
      </c>
      <c r="C7" s="9">
        <v>0</v>
      </c>
      <c r="D7" s="9">
        <f t="shared" si="0"/>
        <v>0</v>
      </c>
      <c r="E7" s="9">
        <f t="shared" si="0"/>
        <v>0</v>
      </c>
      <c r="F7" s="9">
        <f t="shared" si="1"/>
        <v>0</v>
      </c>
      <c r="G7" s="9">
        <v>77</v>
      </c>
      <c r="H7" s="10">
        <f t="shared" si="2"/>
        <v>81.8125</v>
      </c>
    </row>
    <row r="8" spans="1:8" ht="12.75">
      <c r="A8" s="9">
        <f>COUNT(A2:A7)</f>
        <v>6</v>
      </c>
      <c r="B8" s="9">
        <f>SUM(B2:B7)</f>
        <v>80</v>
      </c>
      <c r="C8" s="9">
        <f>SUM(C2:C7)</f>
        <v>85</v>
      </c>
      <c r="D8" s="9">
        <f>SUM(D2:D7)</f>
        <v>6400</v>
      </c>
      <c r="E8" s="9">
        <f>SUM(E2:E7)</f>
        <v>7225</v>
      </c>
      <c r="F8" s="9">
        <f>SUM(F2:F7)</f>
        <v>6800</v>
      </c>
      <c r="G8" s="9"/>
      <c r="H8" s="10">
        <f>E15*G8+D16</f>
        <v>0</v>
      </c>
    </row>
    <row r="9" spans="1:8" ht="12.75">
      <c r="A9" s="9"/>
      <c r="B9" s="9"/>
      <c r="C9" s="9"/>
      <c r="D9" s="9"/>
      <c r="E9" s="9"/>
      <c r="F9" s="9"/>
      <c r="G9" s="9"/>
      <c r="H9" s="10">
        <f>E16*G9+D17</f>
        <v>0</v>
      </c>
    </row>
    <row r="10" spans="1:8" ht="12.75">
      <c r="A10" s="9" t="s">
        <v>12</v>
      </c>
      <c r="B10" s="9" t="s">
        <v>13</v>
      </c>
      <c r="C10" s="9">
        <f>(A8*F8)-(B8)*(C8)</f>
        <v>34000</v>
      </c>
      <c r="D10" s="9">
        <f>(A8*D8)-(B8)*(B8)</f>
        <v>32000</v>
      </c>
      <c r="E10" s="11">
        <f>C10/D10</f>
        <v>1.0625</v>
      </c>
      <c r="F10" s="9"/>
      <c r="G10" s="9"/>
      <c r="H10" s="10">
        <f>E17*G10+D18</f>
        <v>0</v>
      </c>
    </row>
    <row r="11" spans="1:8" ht="12.75">
      <c r="A11" s="9"/>
      <c r="B11" s="9" t="s">
        <v>16</v>
      </c>
      <c r="C11" s="9">
        <f>C8-(E10*B8)</f>
        <v>0</v>
      </c>
      <c r="D11" s="9">
        <f>C11/A8</f>
        <v>0</v>
      </c>
      <c r="E11" s="9"/>
      <c r="F11" s="9"/>
      <c r="G11" s="9"/>
      <c r="H11" s="10">
        <f>E18*G11+D19</f>
        <v>0</v>
      </c>
    </row>
    <row r="12" spans="1:8" ht="12.75">
      <c r="A12" s="9"/>
      <c r="B12" s="9"/>
      <c r="C12" s="9"/>
      <c r="D12" s="9"/>
      <c r="E12" s="9"/>
      <c r="F12" s="9"/>
      <c r="G12" s="9"/>
      <c r="H12" s="10">
        <f>E19*G12+D20</f>
        <v>0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scorecard-cockpit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weeradate</dc:creator>
  <cp:keywords/>
  <dc:description/>
  <cp:lastModifiedBy>gc840054</cp:lastModifiedBy>
  <dcterms:created xsi:type="dcterms:W3CDTF">2008-10-18T04:09:02Z</dcterms:created>
  <dcterms:modified xsi:type="dcterms:W3CDTF">2009-12-22T05:32:50Z</dcterms:modified>
  <cp:category/>
  <cp:version/>
  <cp:contentType/>
  <cp:contentStatus/>
</cp:coreProperties>
</file>